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1175" windowHeight="8895" activeTab="1"/>
  </bookViews>
  <sheets>
    <sheet name="Activity_Plan" sheetId="1" r:id="rId1"/>
    <sheet name="Budget" sheetId="2" r:id="rId2"/>
    <sheet name="Objectives" sheetId="3" r:id="rId3"/>
    <sheet name="Sheet1" sheetId="4" r:id="rId4"/>
  </sheets>
  <definedNames>
    <definedName name="_xlnm.Print_Titles" localSheetId="0">'Activity_Plan'!$1:$1</definedName>
  </definedNames>
  <calcPr fullCalcOnLoad="1"/>
</workbook>
</file>

<file path=xl/sharedStrings.xml><?xml version="1.0" encoding="utf-8"?>
<sst xmlns="http://schemas.openxmlformats.org/spreadsheetml/2006/main" count="135" uniqueCount="114">
  <si>
    <t>SL NO</t>
  </si>
  <si>
    <t>ACTIVITY</t>
  </si>
  <si>
    <t>DESCRIPTION OF ACTIVITY (WHAT)</t>
  </si>
  <si>
    <t>WHO</t>
  </si>
  <si>
    <t>BY WHEN</t>
  </si>
  <si>
    <t>WHERE</t>
  </si>
  <si>
    <t>Meeting all collaborators</t>
  </si>
  <si>
    <t>The collaborators develop a common vision of the project</t>
  </si>
  <si>
    <t>CRPs, BRPs, ECs, IERTs, BRC, DIET faculty(Nodal officers) and other RPs, APCs from DPO’s offices</t>
  </si>
  <si>
    <t>End of April</t>
  </si>
  <si>
    <t>DIET, Mysore</t>
  </si>
  <si>
    <t>They understand their role in the project</t>
  </si>
  <si>
    <t xml:space="preserve">They will learn to make use of their mobile phones for establishing continued communication </t>
  </si>
  <si>
    <t>They learn the possibilities of using the internet in sending information</t>
  </si>
  <si>
    <t>Provision of mobile currency for three months and pen drives to all functionaries</t>
  </si>
  <si>
    <t>Collaborators regularly use their cell phones for all communication with the schools and the higher/lower  offices</t>
  </si>
  <si>
    <t xml:space="preserve">CRPs, BRPs, ECs, IERTs, BRC and DIET faculty(Nodal officers for Nanjanagudu),APCs from DPO’s offices </t>
  </si>
  <si>
    <t xml:space="preserve">In Nanjanagud Block including nodal officers </t>
  </si>
  <si>
    <t>Creation of formats for consolidating the educational statistics from the Taluk other than what is available in DISE and preparation of trg kit/reading material</t>
  </si>
  <si>
    <t xml:space="preserve">Creation of computarised Teacher Profiles </t>
  </si>
  <si>
    <t xml:space="preserve">CRPs, BRPs, ECs, IERTs, BRC, DIET faculty(Nodal officers) and other RPs, APCs from DPO’s offices  </t>
  </si>
  <si>
    <t>May First Week</t>
  </si>
  <si>
    <t>Creation of  computerised formats for consolidating follow up information which include letter formats, tables, classroom observation lists, feedback formats</t>
  </si>
  <si>
    <t>Creation of email ID for each functionary</t>
  </si>
  <si>
    <t>They learn to use the computers, email, create, use and save files in text forms and also in spread sheets.</t>
  </si>
  <si>
    <t>May 2nd week</t>
  </si>
  <si>
    <t xml:space="preserve">Using word files, </t>
  </si>
  <si>
    <t>Filling up tables</t>
  </si>
  <si>
    <t>Using the internet</t>
  </si>
  <si>
    <t>Practising the use of internet</t>
  </si>
  <si>
    <t>They practise using the internet for sending info and cosolidating data</t>
  </si>
  <si>
    <t>May 3rd week</t>
  </si>
  <si>
    <t>Private Agencies</t>
  </si>
  <si>
    <t>Creation of data base by the collaborators</t>
  </si>
  <si>
    <t>Each functionary learns to create and maintain  a database that is relevant for his/her functions</t>
  </si>
  <si>
    <t>Last week of May</t>
  </si>
  <si>
    <t>Try out of the communication system created</t>
  </si>
  <si>
    <t>When the schools reopen the flow of info begins among all collaborators</t>
  </si>
  <si>
    <t>June and July</t>
  </si>
  <si>
    <t>In the respective cluster</t>
  </si>
  <si>
    <t>DIET nodal officers monitor the flow of information and ensure that the prescribed time schedule is kept up to.</t>
  </si>
  <si>
    <t>Anomalies in the system created are identified and necessary changes are made to make the system more effective</t>
  </si>
  <si>
    <t>Visits by assessment/monitoring team</t>
  </si>
  <si>
    <t xml:space="preserve">Every week  members of the team visit the block and monitor progress. They also collect data on how the project is being implemented. </t>
  </si>
  <si>
    <t>Every week through out the project period</t>
  </si>
  <si>
    <t>In the block</t>
  </si>
  <si>
    <t>Review meetings</t>
  </si>
  <si>
    <t>Twice in a month at the block to review progress</t>
  </si>
  <si>
    <t>Twice in a month through out the project</t>
  </si>
  <si>
    <t>Block HQ</t>
  </si>
  <si>
    <t>Reflections</t>
  </si>
  <si>
    <t xml:space="preserve">Collaborators critically examine the usefulness of the system created </t>
  </si>
  <si>
    <t>July</t>
  </si>
  <si>
    <t>DIET Mysore</t>
  </si>
  <si>
    <t>The monitoring officials will compare the project information with information from other blocks</t>
  </si>
  <si>
    <t>Activity No</t>
  </si>
  <si>
    <t>Activity description</t>
  </si>
  <si>
    <t>No of days</t>
  </si>
  <si>
    <t>Cost factors/No of Participants</t>
  </si>
  <si>
    <t>TOTALCOST</t>
  </si>
  <si>
    <t>Facilities</t>
  </si>
  <si>
    <t>TA</t>
  </si>
  <si>
    <t>DA</t>
  </si>
  <si>
    <t>EXTERNAL RP COST/RPs cost</t>
  </si>
  <si>
    <t>LOGISTICS (FOOD,BEVERAGES)</t>
  </si>
  <si>
    <t>HIRING LCD</t>
  </si>
  <si>
    <t>STATIONERY</t>
  </si>
  <si>
    <t>PHOTOCOPY</t>
  </si>
  <si>
    <t>Others</t>
  </si>
  <si>
    <t>Workshops/Training</t>
  </si>
  <si>
    <t>Preliminary Workshop</t>
  </si>
  <si>
    <t>Creation of formats</t>
  </si>
  <si>
    <t>Training in Using media</t>
  </si>
  <si>
    <t>Creation of database</t>
  </si>
  <si>
    <t>Sharing experience</t>
  </si>
  <si>
    <t>Providing Support Facilities</t>
  </si>
  <si>
    <t>Mobile currency</t>
  </si>
  <si>
    <t xml:space="preserve">Using browsing Centre Facility @Rs.30 per hour, 2 hours a day </t>
  </si>
  <si>
    <t>Training kit - booklet Preparation and copies</t>
  </si>
  <si>
    <t>Monitoring and evaluation</t>
  </si>
  <si>
    <t>Monitoring/ assessment team visits</t>
  </si>
  <si>
    <t>One laptop with bsnl datacard for nodal officer</t>
  </si>
  <si>
    <t xml:space="preserve"> </t>
  </si>
  <si>
    <t>OBJECTIVES</t>
  </si>
  <si>
    <t>To explore ways of establishing two way communication among all functionaries using mobile phones and the internet</t>
  </si>
  <si>
    <t>To create a network of educational functionaries wherein information can be transmitted from one point to another in real time.</t>
  </si>
  <si>
    <t>To train the functionaries in making use of technology for strengthening linkages</t>
  </si>
  <si>
    <t>To create master formats wherein all data pertaining to all levels of the educational system are readily available for analysis and use for any stakehoder.</t>
  </si>
  <si>
    <t>SCOPE</t>
  </si>
  <si>
    <t>All CPRs, BRPs, EC, IERT, BRC, BEO and DIET nodal officers</t>
  </si>
  <si>
    <t>Contribution back to DSERT from Samartha</t>
  </si>
  <si>
    <t>Modalities of creating a network of educational fucntionaries for efficient working of the system</t>
  </si>
  <si>
    <t>Principles underlying SAMARTHA</t>
  </si>
  <si>
    <t>Creating a forum for sharing of experiences and expectations will create a sense of togetherness among all collaborators</t>
  </si>
  <si>
    <t>EXTERNAL RP COST</t>
  </si>
  <si>
    <t>Every month up to the end of the project starting from May 2011</t>
  </si>
  <si>
    <t>providing pen drives @ Rs.300.00 each</t>
  </si>
  <si>
    <t>Workshop for Reflections</t>
  </si>
  <si>
    <t>Using database and other communication - PC &amp; internet required</t>
  </si>
  <si>
    <t>Workshop for tools/book kit preparation</t>
  </si>
  <si>
    <t>Documentation/Analysis/ reporting by assessment team</t>
  </si>
  <si>
    <t>Project Cost</t>
  </si>
  <si>
    <t>Infrastructure 15% of the project cost</t>
  </si>
  <si>
    <t>Four notebooks</t>
  </si>
  <si>
    <t>Total Project Cost</t>
  </si>
  <si>
    <t>Total infrastructure Cost</t>
  </si>
  <si>
    <t>15% Institutional fee</t>
  </si>
  <si>
    <t>Grand Total</t>
  </si>
  <si>
    <r>
      <t xml:space="preserve">Formats that can be commonely used by all functiionaries for collecting and consolidating data </t>
    </r>
    <r>
      <rPr>
        <sz val="12"/>
        <rFont val="Arial"/>
        <family val="2"/>
      </rPr>
      <t>to get first hand data</t>
    </r>
  </si>
  <si>
    <t>Creating a shared vision among all funcitonaries will result in better role perceptions</t>
  </si>
  <si>
    <t>Facilitating free flow of information among all stakeholders will help overcome communication gaps</t>
  </si>
  <si>
    <t>A model for facilitating two way communication among all functionaries in the state</t>
  </si>
  <si>
    <t xml:space="preserve">Strengthening the linkages between DIET and the                                                        sub district level functionaries </t>
  </si>
  <si>
    <t>HIRING LCD/computer lab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</si>
</sst>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\-m\-yy"/>
    <numFmt numFmtId="165" formatCode="mmm\-yy"/>
    <numFmt numFmtId="166" formatCode="[$Rs.-4009]#,##0.00;[Red]&quot;-&quot;[$Rs.-4009]#,##0.00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mbus Roman No9 L"/>
      <family val="0"/>
    </font>
    <font>
      <b/>
      <sz val="12"/>
      <color indexed="8"/>
      <name val="Nimbus Roman No9 L"/>
      <family val="0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Nimbus Roman No9 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Nimbus Roman No9 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Nimbus Roman No9 L"/>
      <family val="0"/>
    </font>
    <font>
      <b/>
      <sz val="12"/>
      <color rgb="FF000000"/>
      <name val="Nimbus Roman No9 L"/>
      <family val="0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Nimbus Roman No9 L"/>
      <family val="0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Nimbus Roman No9 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>
        <color indexed="63"/>
      </top>
      <bottom style="dotted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Border="0" applyProtection="0">
      <alignment horizontal="center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Border="0" applyProtection="0">
      <alignment horizontal="center" textRotation="9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0" fontId="46" fillId="0" borderId="0" applyNumberFormat="0" applyBorder="0" applyProtection="0">
      <alignment/>
    </xf>
    <xf numFmtId="166" fontId="46" fillId="0" borderId="0" applyBorder="0" applyProtection="0">
      <alignment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0" fillId="0" borderId="11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164" fontId="50" fillId="0" borderId="12" xfId="0" applyNumberFormat="1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164" fontId="50" fillId="0" borderId="15" xfId="0" applyNumberFormat="1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top" wrapText="1"/>
    </xf>
    <xf numFmtId="0" fontId="51" fillId="0" borderId="16" xfId="0" applyFont="1" applyBorder="1" applyAlignment="1">
      <alignment wrapText="1"/>
    </xf>
    <xf numFmtId="164" fontId="51" fillId="0" borderId="16" xfId="0" applyNumberFormat="1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/>
    </xf>
    <xf numFmtId="0" fontId="53" fillId="0" borderId="18" xfId="0" applyFont="1" applyBorder="1" applyAlignment="1">
      <alignment horizontal="left" vertical="top" wrapText="1"/>
    </xf>
    <xf numFmtId="0" fontId="50" fillId="0" borderId="18" xfId="0" applyFont="1" applyBorder="1" applyAlignment="1">
      <alignment wrapText="1"/>
    </xf>
    <xf numFmtId="164" fontId="50" fillId="0" borderId="18" xfId="0" applyNumberFormat="1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8" xfId="0" applyFont="1" applyBorder="1" applyAlignment="1">
      <alignment wrapText="1"/>
    </xf>
    <xf numFmtId="0" fontId="53" fillId="0" borderId="18" xfId="0" applyFont="1" applyBorder="1" applyAlignment="1">
      <alignment vertical="top" wrapText="1"/>
    </xf>
    <xf numFmtId="0" fontId="50" fillId="0" borderId="18" xfId="0" applyFont="1" applyBorder="1" applyAlignment="1">
      <alignment vertical="center" wrapText="1"/>
    </xf>
    <xf numFmtId="164" fontId="50" fillId="0" borderId="18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/>
    </xf>
    <xf numFmtId="0" fontId="50" fillId="0" borderId="15" xfId="0" applyFont="1" applyBorder="1" applyAlignment="1">
      <alignment vertical="top" wrapText="1"/>
    </xf>
    <xf numFmtId="0" fontId="50" fillId="0" borderId="15" xfId="0" applyFont="1" applyBorder="1" applyAlignment="1">
      <alignment wrapText="1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vertical="top" wrapText="1"/>
    </xf>
    <xf numFmtId="0" fontId="53" fillId="0" borderId="16" xfId="0" applyFont="1" applyBorder="1" applyAlignment="1">
      <alignment wrapText="1"/>
    </xf>
    <xf numFmtId="164" fontId="50" fillId="0" borderId="16" xfId="0" applyNumberFormat="1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Fill="1" applyBorder="1" applyAlignment="1">
      <alignment horizontal="center" wrapText="1"/>
    </xf>
    <xf numFmtId="164" fontId="50" fillId="0" borderId="18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vertical="top" wrapText="1"/>
    </xf>
    <xf numFmtId="0" fontId="50" fillId="0" borderId="20" xfId="0" applyFont="1" applyBorder="1" applyAlignment="1">
      <alignment vertical="center" wrapText="1"/>
    </xf>
    <xf numFmtId="0" fontId="50" fillId="0" borderId="20" xfId="0" applyFont="1" applyBorder="1" applyAlignment="1">
      <alignment vertical="top" wrapText="1"/>
    </xf>
    <xf numFmtId="0" fontId="54" fillId="0" borderId="0" xfId="0" applyFont="1" applyAlignment="1">
      <alignment wrapText="1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wrapText="1"/>
    </xf>
    <xf numFmtId="0" fontId="51" fillId="0" borderId="21" xfId="0" applyFont="1" applyBorder="1" applyAlignment="1">
      <alignment vertical="top" wrapText="1"/>
    </xf>
    <xf numFmtId="0" fontId="51" fillId="0" borderId="21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2" xfId="0" applyFont="1" applyBorder="1" applyAlignment="1">
      <alignment vertical="top" wrapText="1"/>
    </xf>
    <xf numFmtId="0" fontId="51" fillId="0" borderId="22" xfId="0" applyFont="1" applyBorder="1" applyAlignment="1">
      <alignment vertical="top"/>
    </xf>
    <xf numFmtId="0" fontId="51" fillId="0" borderId="22" xfId="0" applyFont="1" applyBorder="1" applyAlignment="1">
      <alignment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vertical="top" wrapText="1"/>
    </xf>
    <xf numFmtId="0" fontId="50" fillId="0" borderId="24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26" xfId="0" applyFont="1" applyBorder="1" applyAlignment="1">
      <alignment wrapText="1"/>
    </xf>
    <xf numFmtId="0" fontId="51" fillId="0" borderId="22" xfId="0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54" fillId="0" borderId="22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0" fillId="0" borderId="24" xfId="0" applyFont="1" applyBorder="1" applyAlignment="1">
      <alignment vertical="top" wrapText="1"/>
    </xf>
    <xf numFmtId="0" fontId="58" fillId="0" borderId="23" xfId="0" applyFont="1" applyBorder="1" applyAlignment="1">
      <alignment wrapText="1"/>
    </xf>
    <xf numFmtId="0" fontId="50" fillId="0" borderId="22" xfId="0" applyFont="1" applyBorder="1" applyAlignment="1">
      <alignment vertical="top"/>
    </xf>
    <xf numFmtId="164" fontId="50" fillId="0" borderId="18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51" fillId="0" borderId="28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top" wrapText="1"/>
    </xf>
    <xf numFmtId="0" fontId="50" fillId="0" borderId="31" xfId="0" applyFont="1" applyFill="1" applyBorder="1" applyAlignment="1">
      <alignment horizontal="center" vertical="top" wrapText="1"/>
    </xf>
    <xf numFmtId="0" fontId="50" fillId="0" borderId="32" xfId="0" applyFont="1" applyBorder="1" applyAlignment="1">
      <alignment vertical="top" wrapText="1"/>
    </xf>
    <xf numFmtId="0" fontId="51" fillId="0" borderId="33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0" fillId="0" borderId="34" xfId="0" applyFont="1" applyBorder="1" applyAlignment="1">
      <alignment vertical="top" wrapText="1"/>
    </xf>
    <xf numFmtId="0" fontId="50" fillId="0" borderId="35" xfId="0" applyFont="1" applyBorder="1" applyAlignment="1">
      <alignment vertical="top" wrapText="1"/>
    </xf>
    <xf numFmtId="0" fontId="50" fillId="0" borderId="36" xfId="0" applyFont="1" applyBorder="1" applyAlignment="1">
      <alignment vertical="top" wrapText="1"/>
    </xf>
    <xf numFmtId="0" fontId="50" fillId="0" borderId="32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3" fillId="0" borderId="18" xfId="0" applyFont="1" applyBorder="1" applyAlignment="1">
      <alignment horizontal="left" vertical="top"/>
    </xf>
    <xf numFmtId="0" fontId="50" fillId="0" borderId="40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1" fillId="0" borderId="28" xfId="0" applyFont="1" applyBorder="1" applyAlignment="1">
      <alignment vertical="center"/>
    </xf>
    <xf numFmtId="0" fontId="50" fillId="0" borderId="41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4" fillId="0" borderId="28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Layout" workbookViewId="0" topLeftCell="A1">
      <selection activeCell="D2" sqref="D2:D5"/>
    </sheetView>
  </sheetViews>
  <sheetFormatPr defaultColWidth="10.75390625" defaultRowHeight="14.25"/>
  <cols>
    <col min="1" max="1" width="4.375" style="111" customWidth="1"/>
    <col min="2" max="2" width="33.125" style="9" customWidth="1"/>
    <col min="3" max="3" width="32.00390625" style="10" customWidth="1"/>
    <col min="4" max="4" width="29.875" style="7" customWidth="1"/>
    <col min="5" max="5" width="11.00390625" style="8" customWidth="1"/>
    <col min="6" max="6" width="14.875" style="9" customWidth="1"/>
    <col min="7" max="16384" width="10.75390625" style="7" customWidth="1"/>
  </cols>
  <sheetData>
    <row r="1" spans="1:7" s="6" customFormat="1" ht="51" customHeight="1">
      <c r="A1" s="107" t="s">
        <v>0</v>
      </c>
      <c r="B1" s="15" t="s">
        <v>1</v>
      </c>
      <c r="C1" s="16" t="s">
        <v>2</v>
      </c>
      <c r="D1" s="17" t="s">
        <v>3</v>
      </c>
      <c r="E1" s="18" t="s">
        <v>4</v>
      </c>
      <c r="F1" s="19" t="s">
        <v>5</v>
      </c>
      <c r="G1" s="11"/>
    </row>
    <row r="2" spans="1:7" ht="30" customHeight="1">
      <c r="A2" s="117">
        <v>1</v>
      </c>
      <c r="B2" s="123" t="s">
        <v>6</v>
      </c>
      <c r="C2" s="21" t="s">
        <v>7</v>
      </c>
      <c r="D2" s="99" t="s">
        <v>8</v>
      </c>
      <c r="E2" s="23" t="s">
        <v>9</v>
      </c>
      <c r="F2" s="24" t="s">
        <v>10</v>
      </c>
      <c r="G2" s="12"/>
    </row>
    <row r="3" spans="1:7" ht="33.75" customHeight="1">
      <c r="A3" s="121"/>
      <c r="B3" s="124"/>
      <c r="C3" s="126" t="s">
        <v>11</v>
      </c>
      <c r="D3" s="100"/>
      <c r="E3" s="27"/>
      <c r="F3" s="28"/>
      <c r="G3" s="12"/>
    </row>
    <row r="4" spans="1:7" ht="47.25">
      <c r="A4" s="121"/>
      <c r="B4" s="124"/>
      <c r="C4" s="21" t="s">
        <v>12</v>
      </c>
      <c r="D4" s="100"/>
      <c r="E4" s="27"/>
      <c r="F4" s="28"/>
      <c r="G4" s="12"/>
    </row>
    <row r="5" spans="1:7" ht="31.5">
      <c r="A5" s="122"/>
      <c r="B5" s="125"/>
      <c r="C5" s="21" t="s">
        <v>13</v>
      </c>
      <c r="D5" s="101"/>
      <c r="E5" s="27"/>
      <c r="F5" s="28"/>
      <c r="G5" s="12"/>
    </row>
    <row r="6" spans="1:7" ht="8.25" customHeight="1">
      <c r="A6" s="108"/>
      <c r="B6" s="25"/>
      <c r="C6" s="21"/>
      <c r="D6" s="26"/>
      <c r="E6" s="27"/>
      <c r="F6" s="28"/>
      <c r="G6" s="12"/>
    </row>
    <row r="7" spans="1:7" ht="78.75">
      <c r="A7" s="112">
        <v>2</v>
      </c>
      <c r="B7" s="29" t="s">
        <v>14</v>
      </c>
      <c r="C7" s="21" t="s">
        <v>15</v>
      </c>
      <c r="D7" s="31" t="s">
        <v>16</v>
      </c>
      <c r="E7" s="29" t="s">
        <v>95</v>
      </c>
      <c r="F7" s="24" t="s">
        <v>17</v>
      </c>
      <c r="G7" s="12"/>
    </row>
    <row r="8" spans="1:7" ht="15.75">
      <c r="A8" s="106"/>
      <c r="B8" s="29"/>
      <c r="C8" s="21"/>
      <c r="D8" s="30"/>
      <c r="E8" s="29"/>
      <c r="F8" s="24"/>
      <c r="G8" s="12"/>
    </row>
    <row r="9" spans="1:7" ht="62.25" customHeight="1">
      <c r="A9" s="106">
        <v>3</v>
      </c>
      <c r="B9" s="29" t="s">
        <v>18</v>
      </c>
      <c r="C9" s="31" t="s">
        <v>19</v>
      </c>
      <c r="D9" s="104" t="s">
        <v>20</v>
      </c>
      <c r="E9" s="84" t="s">
        <v>21</v>
      </c>
      <c r="F9" s="85" t="s">
        <v>10</v>
      </c>
      <c r="G9" s="12"/>
    </row>
    <row r="10" spans="1:7" ht="65.25" customHeight="1">
      <c r="A10" s="106"/>
      <c r="B10" s="25"/>
      <c r="C10" s="31" t="s">
        <v>22</v>
      </c>
      <c r="D10" s="105"/>
      <c r="E10" s="84"/>
      <c r="F10" s="85"/>
      <c r="G10" s="12"/>
    </row>
    <row r="11" spans="1:7" ht="7.5" customHeight="1">
      <c r="A11" s="106"/>
      <c r="B11" s="25"/>
      <c r="C11" s="31"/>
      <c r="D11" s="32"/>
      <c r="E11" s="33"/>
      <c r="F11" s="34"/>
      <c r="G11" s="12"/>
    </row>
    <row r="12" spans="1:7" ht="21.75" customHeight="1">
      <c r="A12" s="106">
        <v>4</v>
      </c>
      <c r="B12" s="20" t="s">
        <v>23</v>
      </c>
      <c r="C12" s="90" t="s">
        <v>24</v>
      </c>
      <c r="D12" s="86" t="s">
        <v>20</v>
      </c>
      <c r="E12" s="84" t="s">
        <v>25</v>
      </c>
      <c r="F12" s="85" t="s">
        <v>10</v>
      </c>
      <c r="G12" s="12"/>
    </row>
    <row r="13" spans="1:7" ht="15.75">
      <c r="A13" s="106"/>
      <c r="B13" s="20" t="s">
        <v>26</v>
      </c>
      <c r="C13" s="90"/>
      <c r="D13" s="86"/>
      <c r="E13" s="84"/>
      <c r="F13" s="85"/>
      <c r="G13" s="12"/>
    </row>
    <row r="14" spans="1:7" ht="15.75">
      <c r="A14" s="106"/>
      <c r="B14" s="20" t="s">
        <v>27</v>
      </c>
      <c r="C14" s="90"/>
      <c r="D14" s="86"/>
      <c r="E14" s="84"/>
      <c r="F14" s="85"/>
      <c r="G14" s="12"/>
    </row>
    <row r="15" spans="1:7" ht="15.75">
      <c r="A15" s="109"/>
      <c r="B15" s="35" t="s">
        <v>28</v>
      </c>
      <c r="C15" s="91"/>
      <c r="D15" s="87"/>
      <c r="E15" s="88"/>
      <c r="F15" s="89"/>
      <c r="G15" s="12"/>
    </row>
    <row r="16" spans="1:7" ht="63">
      <c r="A16" s="113">
        <v>5</v>
      </c>
      <c r="B16" s="38" t="s">
        <v>29</v>
      </c>
      <c r="C16" s="39" t="s">
        <v>30</v>
      </c>
      <c r="D16" s="40" t="s">
        <v>16</v>
      </c>
      <c r="E16" s="41" t="s">
        <v>31</v>
      </c>
      <c r="F16" s="42" t="s">
        <v>32</v>
      </c>
      <c r="G16" s="12"/>
    </row>
    <row r="17" spans="1:7" ht="9" customHeight="1">
      <c r="A17" s="106"/>
      <c r="B17" s="20"/>
      <c r="C17" s="31"/>
      <c r="D17" s="30"/>
      <c r="E17" s="23"/>
      <c r="F17" s="24"/>
      <c r="G17" s="12"/>
    </row>
    <row r="18" spans="1:7" ht="63">
      <c r="A18" s="112">
        <v>6</v>
      </c>
      <c r="B18" s="20" t="s">
        <v>33</v>
      </c>
      <c r="C18" s="31" t="s">
        <v>34</v>
      </c>
      <c r="D18" s="30" t="s">
        <v>16</v>
      </c>
      <c r="E18" s="23" t="s">
        <v>35</v>
      </c>
      <c r="F18" s="24" t="s">
        <v>32</v>
      </c>
      <c r="G18" s="12"/>
    </row>
    <row r="19" spans="1:7" ht="15.75">
      <c r="A19" s="106"/>
      <c r="B19" s="20"/>
      <c r="C19" s="31"/>
      <c r="D19" s="30"/>
      <c r="E19" s="23"/>
      <c r="F19" s="24"/>
      <c r="G19" s="12"/>
    </row>
    <row r="20" spans="1:7" ht="31.5">
      <c r="A20" s="117">
        <v>7</v>
      </c>
      <c r="B20" s="114" t="s">
        <v>36</v>
      </c>
      <c r="C20" s="31" t="s">
        <v>37</v>
      </c>
      <c r="D20" s="102" t="s">
        <v>16</v>
      </c>
      <c r="E20" s="84" t="s">
        <v>38</v>
      </c>
      <c r="F20" s="85" t="s">
        <v>39</v>
      </c>
      <c r="G20" s="12"/>
    </row>
    <row r="21" spans="1:7" ht="47.25">
      <c r="A21" s="118"/>
      <c r="B21" s="115"/>
      <c r="C21" s="31" t="s">
        <v>40</v>
      </c>
      <c r="D21" s="120"/>
      <c r="E21" s="84"/>
      <c r="F21" s="85"/>
      <c r="G21" s="12"/>
    </row>
    <row r="22" spans="1:7" ht="71.25" customHeight="1">
      <c r="A22" s="119"/>
      <c r="B22" s="116"/>
      <c r="C22" s="31" t="s">
        <v>41</v>
      </c>
      <c r="D22" s="103"/>
      <c r="E22" s="84"/>
      <c r="F22" s="85"/>
      <c r="G22" s="12"/>
    </row>
    <row r="23" spans="1:7" ht="18" customHeight="1">
      <c r="A23" s="106"/>
      <c r="B23" s="32"/>
      <c r="C23" s="31"/>
      <c r="D23" s="43"/>
      <c r="E23" s="44"/>
      <c r="F23" s="45"/>
      <c r="G23" s="12"/>
    </row>
    <row r="24" spans="1:7" ht="75">
      <c r="A24" s="112">
        <v>8</v>
      </c>
      <c r="B24" s="32" t="s">
        <v>42</v>
      </c>
      <c r="C24" s="46" t="s">
        <v>43</v>
      </c>
      <c r="D24" s="22" t="s">
        <v>16</v>
      </c>
      <c r="E24" s="23" t="s">
        <v>44</v>
      </c>
      <c r="F24" s="24" t="s">
        <v>45</v>
      </c>
      <c r="G24" s="12"/>
    </row>
    <row r="25" spans="1:7" ht="15">
      <c r="A25" s="106"/>
      <c r="B25" s="32"/>
      <c r="C25" s="46"/>
      <c r="D25" s="22"/>
      <c r="E25" s="23"/>
      <c r="F25" s="24"/>
      <c r="G25" s="12"/>
    </row>
    <row r="26" spans="1:7" ht="60">
      <c r="A26" s="112">
        <v>9</v>
      </c>
      <c r="B26" s="32" t="s">
        <v>46</v>
      </c>
      <c r="C26" s="46" t="s">
        <v>47</v>
      </c>
      <c r="D26" s="22" t="s">
        <v>16</v>
      </c>
      <c r="E26" s="23" t="s">
        <v>48</v>
      </c>
      <c r="F26" s="24" t="s">
        <v>49</v>
      </c>
      <c r="G26" s="12"/>
    </row>
    <row r="27" spans="1:7" ht="15">
      <c r="A27" s="106"/>
      <c r="B27" s="32"/>
      <c r="C27" s="46"/>
      <c r="D27" s="22"/>
      <c r="E27" s="23"/>
      <c r="F27" s="24"/>
      <c r="G27" s="12"/>
    </row>
    <row r="28" spans="1:7" ht="40.5" customHeight="1">
      <c r="A28" s="106">
        <v>10</v>
      </c>
      <c r="B28" s="20" t="s">
        <v>50</v>
      </c>
      <c r="C28" s="31" t="s">
        <v>51</v>
      </c>
      <c r="D28" s="86" t="s">
        <v>16</v>
      </c>
      <c r="E28" s="84" t="s">
        <v>52</v>
      </c>
      <c r="F28" s="85" t="s">
        <v>53</v>
      </c>
      <c r="G28" s="12"/>
    </row>
    <row r="29" spans="1:7" ht="48.75" customHeight="1">
      <c r="A29" s="106"/>
      <c r="B29" s="32"/>
      <c r="C29" s="31" t="s">
        <v>54</v>
      </c>
      <c r="D29" s="86"/>
      <c r="E29" s="84"/>
      <c r="F29" s="85"/>
      <c r="G29" s="12"/>
    </row>
    <row r="30" spans="1:7" ht="15">
      <c r="A30" s="109"/>
      <c r="B30" s="47"/>
      <c r="C30" s="48"/>
      <c r="D30" s="87"/>
      <c r="E30" s="88"/>
      <c r="F30" s="89"/>
      <c r="G30" s="12"/>
    </row>
    <row r="31" spans="1:6" ht="15">
      <c r="A31" s="110"/>
      <c r="B31" s="14"/>
      <c r="C31" s="36"/>
      <c r="D31" s="37"/>
      <c r="E31" s="13"/>
      <c r="F31" s="14"/>
    </row>
  </sheetData>
  <sheetProtection/>
  <mergeCells count="18">
    <mergeCell ref="D2:D5"/>
    <mergeCell ref="B20:B22"/>
    <mergeCell ref="A20:A22"/>
    <mergeCell ref="B2:B5"/>
    <mergeCell ref="A2:A5"/>
    <mergeCell ref="D9:D10"/>
    <mergeCell ref="E9:E10"/>
    <mergeCell ref="F9:F10"/>
    <mergeCell ref="C12:C15"/>
    <mergeCell ref="D12:D15"/>
    <mergeCell ref="E12:E15"/>
    <mergeCell ref="F12:F15"/>
    <mergeCell ref="D20:D22"/>
    <mergeCell ref="E20:E22"/>
    <mergeCell ref="F20:F22"/>
    <mergeCell ref="D28:D30"/>
    <mergeCell ref="E28:E30"/>
    <mergeCell ref="F28:F30"/>
  </mergeCells>
  <printOptions/>
  <pageMargins left="0" right="0" top="0.1968503937007874" bottom="0.1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6">
      <selection activeCell="I3" sqref="I3:I9"/>
    </sheetView>
  </sheetViews>
  <sheetFormatPr defaultColWidth="10.75390625" defaultRowHeight="14.25"/>
  <cols>
    <col min="1" max="1" width="4.375" style="131" customWidth="1"/>
    <col min="2" max="2" width="24.50390625" style="50" customWidth="1"/>
    <col min="3" max="3" width="8.625" style="2" customWidth="1"/>
    <col min="4" max="4" width="12.50390625" style="2" customWidth="1"/>
    <col min="5" max="5" width="8.125" style="2" customWidth="1"/>
    <col min="6" max="6" width="9.75390625" style="2" customWidth="1"/>
    <col min="7" max="7" width="8.625" style="2" customWidth="1"/>
    <col min="8" max="8" width="7.375" style="2" customWidth="1"/>
    <col min="9" max="9" width="8.00390625" style="2" customWidth="1"/>
    <col min="10" max="10" width="9.625" style="2" customWidth="1"/>
    <col min="11" max="11" width="7.25390625" style="2" customWidth="1"/>
    <col min="12" max="12" width="6.75390625" style="2" customWidth="1"/>
    <col min="13" max="13" width="7.875" style="2" customWidth="1"/>
    <col min="14" max="14" width="8.25390625" style="2" customWidth="1"/>
    <col min="15" max="16384" width="10.75390625" style="2" customWidth="1"/>
  </cols>
  <sheetData>
    <row r="1" spans="1:15" ht="94.5">
      <c r="A1" s="127" t="s">
        <v>55</v>
      </c>
      <c r="B1" s="61" t="s">
        <v>56</v>
      </c>
      <c r="C1" s="62" t="s">
        <v>57</v>
      </c>
      <c r="D1" s="62" t="s">
        <v>58</v>
      </c>
      <c r="E1" s="62" t="s">
        <v>59</v>
      </c>
      <c r="F1" s="62" t="s">
        <v>60</v>
      </c>
      <c r="G1" s="62" t="s">
        <v>61</v>
      </c>
      <c r="H1" s="62" t="s">
        <v>62</v>
      </c>
      <c r="I1" s="62" t="s">
        <v>63</v>
      </c>
      <c r="J1" s="62" t="s">
        <v>64</v>
      </c>
      <c r="K1" s="62" t="s">
        <v>113</v>
      </c>
      <c r="L1" s="62" t="s">
        <v>66</v>
      </c>
      <c r="M1" s="62" t="s">
        <v>67</v>
      </c>
      <c r="N1" s="62" t="s">
        <v>68</v>
      </c>
      <c r="O1" s="75"/>
    </row>
    <row r="2" spans="1:15" ht="24.75" customHeight="1">
      <c r="A2" s="92" t="s">
        <v>69</v>
      </c>
      <c r="B2" s="9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15">
      <c r="A3" s="128">
        <v>1</v>
      </c>
      <c r="B3" s="65" t="s">
        <v>70</v>
      </c>
      <c r="C3" s="63">
        <v>2</v>
      </c>
      <c r="D3" s="63">
        <v>40</v>
      </c>
      <c r="E3" s="63">
        <f>SUM(F3:N3)</f>
        <v>44000</v>
      </c>
      <c r="F3" s="63">
        <v>0</v>
      </c>
      <c r="G3" s="63">
        <f aca="true" t="shared" si="0" ref="G3:G10">SUM(150*D3*C3)</f>
        <v>12000</v>
      </c>
      <c r="H3" s="63">
        <f aca="true" t="shared" si="1" ref="H3:H10">SUM(100*D3*C3)</f>
        <v>8000</v>
      </c>
      <c r="I3" s="63">
        <f>SUM(2000*2*C3)</f>
        <v>8000</v>
      </c>
      <c r="J3" s="63">
        <f aca="true" t="shared" si="2" ref="J3:J10">SUM(75*D3*C3)</f>
        <v>6000</v>
      </c>
      <c r="K3" s="63">
        <v>5000</v>
      </c>
      <c r="L3" s="63">
        <f aca="true" t="shared" si="3" ref="L3:L9">SUM(25*D3*C3)</f>
        <v>2000</v>
      </c>
      <c r="M3" s="63">
        <v>1000</v>
      </c>
      <c r="N3" s="63">
        <v>2000</v>
      </c>
      <c r="O3" s="64"/>
    </row>
    <row r="4" spans="1:15" ht="15">
      <c r="A4" s="128">
        <v>2</v>
      </c>
      <c r="B4" s="65" t="s">
        <v>71</v>
      </c>
      <c r="C4" s="63">
        <v>2</v>
      </c>
      <c r="D4" s="63">
        <v>20</v>
      </c>
      <c r="E4" s="63">
        <f>SUM(F4:N4)</f>
        <v>30000</v>
      </c>
      <c r="F4" s="63">
        <v>0</v>
      </c>
      <c r="G4" s="63">
        <f t="shared" si="0"/>
        <v>6000</v>
      </c>
      <c r="H4" s="63">
        <f t="shared" si="1"/>
        <v>4000</v>
      </c>
      <c r="I4" s="63">
        <f aca="true" t="shared" si="4" ref="I4:I9">SUM(2000*2*C4)</f>
        <v>8000</v>
      </c>
      <c r="J4" s="63">
        <f t="shared" si="2"/>
        <v>3000</v>
      </c>
      <c r="K4" s="63">
        <v>5000</v>
      </c>
      <c r="L4" s="63">
        <f t="shared" si="3"/>
        <v>1000</v>
      </c>
      <c r="M4" s="63">
        <v>1000</v>
      </c>
      <c r="N4" s="63">
        <v>2000</v>
      </c>
      <c r="O4" s="64"/>
    </row>
    <row r="5" spans="1:15" ht="15">
      <c r="A5" s="128">
        <v>3</v>
      </c>
      <c r="B5" s="65" t="s">
        <v>72</v>
      </c>
      <c r="C5" s="63">
        <v>4</v>
      </c>
      <c r="D5" s="63">
        <v>40</v>
      </c>
      <c r="E5" s="63">
        <f>SUM(F5:N5)</f>
        <v>85000</v>
      </c>
      <c r="F5" s="63">
        <v>0</v>
      </c>
      <c r="G5" s="63">
        <f t="shared" si="0"/>
        <v>24000</v>
      </c>
      <c r="H5" s="63">
        <f t="shared" si="1"/>
        <v>16000</v>
      </c>
      <c r="I5" s="63">
        <f t="shared" si="4"/>
        <v>16000</v>
      </c>
      <c r="J5" s="63">
        <f t="shared" si="2"/>
        <v>12000</v>
      </c>
      <c r="K5" s="63">
        <v>10000</v>
      </c>
      <c r="L5" s="63">
        <f t="shared" si="3"/>
        <v>4000</v>
      </c>
      <c r="M5" s="63">
        <v>1000</v>
      </c>
      <c r="N5" s="63">
        <v>2000</v>
      </c>
      <c r="O5" s="64"/>
    </row>
    <row r="6" spans="1:15" ht="15">
      <c r="A6" s="128">
        <v>4</v>
      </c>
      <c r="B6" s="83" t="s">
        <v>73</v>
      </c>
      <c r="C6" s="63">
        <v>2</v>
      </c>
      <c r="D6" s="63">
        <v>40</v>
      </c>
      <c r="E6" s="63">
        <f>SUM(F6:N6)</f>
        <v>44000</v>
      </c>
      <c r="F6" s="63">
        <v>0</v>
      </c>
      <c r="G6" s="63">
        <f t="shared" si="0"/>
        <v>12000</v>
      </c>
      <c r="H6" s="63">
        <f t="shared" si="1"/>
        <v>8000</v>
      </c>
      <c r="I6" s="63">
        <f t="shared" si="4"/>
        <v>8000</v>
      </c>
      <c r="J6" s="63">
        <f t="shared" si="2"/>
        <v>6000</v>
      </c>
      <c r="K6" s="63">
        <v>5000</v>
      </c>
      <c r="L6" s="63">
        <f t="shared" si="3"/>
        <v>2000</v>
      </c>
      <c r="M6" s="63">
        <v>1000</v>
      </c>
      <c r="N6" s="63">
        <v>2000</v>
      </c>
      <c r="O6" s="64"/>
    </row>
    <row r="7" spans="1:15" ht="15">
      <c r="A7" s="128">
        <v>5</v>
      </c>
      <c r="B7" s="65" t="s">
        <v>97</v>
      </c>
      <c r="C7" s="63">
        <v>2</v>
      </c>
      <c r="D7" s="63">
        <v>40</v>
      </c>
      <c r="E7" s="63">
        <f>SUM(F7:N7)</f>
        <v>44000</v>
      </c>
      <c r="F7" s="63">
        <v>0</v>
      </c>
      <c r="G7" s="63">
        <f t="shared" si="0"/>
        <v>12000</v>
      </c>
      <c r="H7" s="63">
        <f t="shared" si="1"/>
        <v>8000</v>
      </c>
      <c r="I7" s="63">
        <f t="shared" si="4"/>
        <v>8000</v>
      </c>
      <c r="J7" s="63">
        <f t="shared" si="2"/>
        <v>6000</v>
      </c>
      <c r="K7" s="63">
        <v>5000</v>
      </c>
      <c r="L7" s="63">
        <f t="shared" si="3"/>
        <v>2000</v>
      </c>
      <c r="M7" s="63">
        <v>1000</v>
      </c>
      <c r="N7" s="63">
        <v>2000</v>
      </c>
      <c r="O7" s="64"/>
    </row>
    <row r="8" spans="1:15" ht="15">
      <c r="A8" s="128">
        <v>6</v>
      </c>
      <c r="B8" s="65" t="s">
        <v>74</v>
      </c>
      <c r="C8" s="63">
        <v>6</v>
      </c>
      <c r="D8" s="63">
        <v>40</v>
      </c>
      <c r="E8" s="63">
        <f>SUM(F8:M8)</f>
        <v>110000</v>
      </c>
      <c r="F8" s="63">
        <v>0</v>
      </c>
      <c r="G8" s="63">
        <f t="shared" si="0"/>
        <v>36000</v>
      </c>
      <c r="H8" s="63">
        <f t="shared" si="1"/>
        <v>24000</v>
      </c>
      <c r="I8" s="63">
        <f t="shared" si="4"/>
        <v>24000</v>
      </c>
      <c r="J8" s="63">
        <f t="shared" si="2"/>
        <v>18000</v>
      </c>
      <c r="K8" s="63">
        <v>0</v>
      </c>
      <c r="L8" s="63">
        <f t="shared" si="3"/>
        <v>6000</v>
      </c>
      <c r="M8" s="63">
        <v>2000</v>
      </c>
      <c r="N8" s="63">
        <v>2000</v>
      </c>
      <c r="O8" s="64"/>
    </row>
    <row r="9" spans="1:15" ht="30">
      <c r="A9" s="128">
        <v>7</v>
      </c>
      <c r="B9" s="65" t="s">
        <v>99</v>
      </c>
      <c r="C9" s="63">
        <v>1</v>
      </c>
      <c r="D9" s="63">
        <v>10</v>
      </c>
      <c r="E9" s="63">
        <f>SUM(F9:M9)</f>
        <v>11500</v>
      </c>
      <c r="F9" s="63">
        <v>0</v>
      </c>
      <c r="G9" s="63">
        <f t="shared" si="0"/>
        <v>1500</v>
      </c>
      <c r="H9" s="63">
        <f t="shared" si="1"/>
        <v>1000</v>
      </c>
      <c r="I9" s="63">
        <f t="shared" si="4"/>
        <v>4000</v>
      </c>
      <c r="J9" s="63">
        <f t="shared" si="2"/>
        <v>750</v>
      </c>
      <c r="K9" s="63">
        <v>4000</v>
      </c>
      <c r="L9" s="63">
        <f t="shared" si="3"/>
        <v>250</v>
      </c>
      <c r="M9" s="63">
        <v>0</v>
      </c>
      <c r="N9" s="63">
        <v>0</v>
      </c>
      <c r="O9" s="64"/>
    </row>
    <row r="10" spans="1:256" s="4" customFormat="1" ht="15.75">
      <c r="A10" s="129" t="s">
        <v>75</v>
      </c>
      <c r="B10" s="66"/>
      <c r="C10" s="67"/>
      <c r="D10" s="68"/>
      <c r="E10" s="63">
        <f>SUM(F10:M10)</f>
        <v>0</v>
      </c>
      <c r="F10" s="63"/>
      <c r="G10" s="63">
        <f t="shared" si="0"/>
        <v>0</v>
      </c>
      <c r="H10" s="63">
        <f t="shared" si="1"/>
        <v>0</v>
      </c>
      <c r="I10" s="63"/>
      <c r="J10" s="63">
        <f t="shared" si="2"/>
        <v>0</v>
      </c>
      <c r="K10" s="63"/>
      <c r="L10" s="68"/>
      <c r="M10" s="68"/>
      <c r="N10" s="68"/>
      <c r="O10" s="6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5" ht="15.75" customHeight="1">
      <c r="A11" s="128">
        <v>6</v>
      </c>
      <c r="B11" s="65" t="s">
        <v>76</v>
      </c>
      <c r="C11" s="63">
        <v>120</v>
      </c>
      <c r="D11" s="63">
        <v>40</v>
      </c>
      <c r="E11" s="63">
        <f>SUM(F11:M11)</f>
        <v>96000</v>
      </c>
      <c r="F11" s="63">
        <f>SUM(20*D11*C11)</f>
        <v>96000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4"/>
    </row>
    <row r="12" spans="1:15" ht="43.5" customHeight="1">
      <c r="A12" s="128">
        <v>7</v>
      </c>
      <c r="B12" s="65" t="s">
        <v>77</v>
      </c>
      <c r="C12" s="63">
        <v>10</v>
      </c>
      <c r="D12" s="63">
        <v>40</v>
      </c>
      <c r="E12" s="63">
        <f>SUM(F12:M12)</f>
        <v>24000</v>
      </c>
      <c r="F12" s="63">
        <f>SUM(60*D12*C12)</f>
        <v>24000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4"/>
    </row>
    <row r="13" spans="1:15" ht="45">
      <c r="A13" s="128">
        <v>8</v>
      </c>
      <c r="B13" s="65" t="s">
        <v>98</v>
      </c>
      <c r="C13" s="63">
        <v>60</v>
      </c>
      <c r="D13" s="63">
        <v>40</v>
      </c>
      <c r="E13" s="63">
        <f>SUM(60*60*40)</f>
        <v>144000</v>
      </c>
      <c r="F13" s="63">
        <f>SUM(60*60*40)</f>
        <v>144000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4"/>
    </row>
    <row r="14" spans="1:15" ht="30">
      <c r="A14" s="128">
        <v>9</v>
      </c>
      <c r="B14" s="65" t="s">
        <v>78</v>
      </c>
      <c r="C14" s="63">
        <v>0</v>
      </c>
      <c r="D14" s="63">
        <v>40</v>
      </c>
      <c r="E14" s="63">
        <f>SUM(F14:M14)</f>
        <v>8000</v>
      </c>
      <c r="F14" s="63">
        <f>SUM(200*D14)</f>
        <v>8000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4"/>
    </row>
    <row r="15" spans="1:15" ht="15.75">
      <c r="A15" s="94" t="s">
        <v>79</v>
      </c>
      <c r="B15" s="95"/>
      <c r="C15" s="95"/>
      <c r="D15" s="95"/>
      <c r="E15" s="63">
        <f>SUM(F15:M15)</f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4"/>
    </row>
    <row r="16" spans="1:15" ht="30">
      <c r="A16" s="128">
        <v>10</v>
      </c>
      <c r="B16" s="65" t="s">
        <v>80</v>
      </c>
      <c r="C16" s="63">
        <v>12</v>
      </c>
      <c r="D16" s="63">
        <v>4</v>
      </c>
      <c r="E16" s="63">
        <f>SUM(F16:M16)</f>
        <v>12000</v>
      </c>
      <c r="F16" s="63">
        <v>0</v>
      </c>
      <c r="G16" s="63">
        <f>SUM(150*D16*C16)</f>
        <v>7200</v>
      </c>
      <c r="H16" s="63">
        <f>SUM(100*D16*C16)</f>
        <v>4800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4"/>
    </row>
    <row r="17" spans="1:15" ht="45">
      <c r="A17" s="128">
        <v>11</v>
      </c>
      <c r="B17" s="65" t="s">
        <v>100</v>
      </c>
      <c r="C17" s="63"/>
      <c r="D17" s="63"/>
      <c r="E17" s="63">
        <v>10000</v>
      </c>
      <c r="F17" s="63">
        <v>10000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4"/>
    </row>
    <row r="18" spans="1:15" ht="15.75">
      <c r="A18" s="128"/>
      <c r="B18" s="76" t="s">
        <v>101</v>
      </c>
      <c r="C18" s="63"/>
      <c r="D18" s="63"/>
      <c r="E18" s="68">
        <f>SUM(F18:N18)</f>
        <v>664500</v>
      </c>
      <c r="F18" s="63">
        <f aca="true" t="shared" si="5" ref="F18:N18">SUM(F3:F17)</f>
        <v>282000</v>
      </c>
      <c r="G18" s="63">
        <f t="shared" si="5"/>
        <v>110700</v>
      </c>
      <c r="H18" s="63">
        <f t="shared" si="5"/>
        <v>73800</v>
      </c>
      <c r="I18" s="63">
        <f t="shared" si="5"/>
        <v>76000</v>
      </c>
      <c r="J18" s="63">
        <f t="shared" si="5"/>
        <v>51750</v>
      </c>
      <c r="K18" s="63">
        <f t="shared" si="5"/>
        <v>34000</v>
      </c>
      <c r="L18" s="63">
        <f t="shared" si="5"/>
        <v>17250</v>
      </c>
      <c r="M18" s="63">
        <f t="shared" si="5"/>
        <v>7000</v>
      </c>
      <c r="N18" s="63">
        <f t="shared" si="5"/>
        <v>12000</v>
      </c>
      <c r="O18" s="64"/>
    </row>
    <row r="19" spans="1:15" ht="15.75">
      <c r="A19" s="128"/>
      <c r="B19" s="7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5.75">
      <c r="A20" s="130"/>
      <c r="B20" s="70"/>
      <c r="C20" s="71"/>
      <c r="D20" s="71"/>
      <c r="E20" s="72"/>
      <c r="F20" s="71"/>
      <c r="G20" s="71"/>
      <c r="H20" s="71"/>
      <c r="I20" s="71"/>
      <c r="J20" s="71"/>
      <c r="K20" s="71"/>
      <c r="L20" s="71"/>
      <c r="M20" s="71"/>
      <c r="N20" s="71"/>
      <c r="O20" s="73"/>
    </row>
    <row r="21" ht="15.75">
      <c r="B21" s="51"/>
    </row>
    <row r="22" ht="15.75">
      <c r="B22" s="51"/>
    </row>
    <row r="23" ht="15.75">
      <c r="B23" s="51"/>
    </row>
    <row r="24" ht="15.75">
      <c r="B24" s="51"/>
    </row>
    <row r="25" spans="1:14" ht="31.5">
      <c r="A25" s="127"/>
      <c r="B25" s="61" t="s">
        <v>102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</row>
    <row r="26" spans="1:14" s="50" customFormat="1" ht="33.75" customHeight="1">
      <c r="A26" s="128">
        <v>1</v>
      </c>
      <c r="B26" s="65" t="s">
        <v>81</v>
      </c>
      <c r="C26" s="65">
        <v>0</v>
      </c>
      <c r="D26" s="65"/>
      <c r="E26" s="65">
        <f>SUM(F26:M26)</f>
        <v>35000</v>
      </c>
      <c r="F26" s="65">
        <v>35000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77">
        <v>0</v>
      </c>
    </row>
    <row r="27" spans="1:14" ht="28.5" customHeight="1">
      <c r="A27" s="128">
        <v>2</v>
      </c>
      <c r="B27" s="65" t="s">
        <v>96</v>
      </c>
      <c r="C27" s="63">
        <v>0</v>
      </c>
      <c r="D27" s="63">
        <v>40</v>
      </c>
      <c r="E27" s="63">
        <f>SUM(F27:M27)</f>
        <v>12000</v>
      </c>
      <c r="F27" s="63">
        <f>SUM(300*D27)</f>
        <v>12000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</row>
    <row r="28" spans="1:14" s="49" customFormat="1" ht="15">
      <c r="A28" s="132"/>
      <c r="B28" s="78" t="s">
        <v>103</v>
      </c>
      <c r="C28" s="79">
        <v>0</v>
      </c>
      <c r="D28" s="79"/>
      <c r="E28" s="79">
        <v>60000</v>
      </c>
      <c r="F28" s="79">
        <f>SUM(15000*4)</f>
        <v>60000</v>
      </c>
      <c r="G28" s="80"/>
      <c r="H28" s="80"/>
      <c r="I28" s="80"/>
      <c r="J28" s="80"/>
      <c r="K28" s="80"/>
      <c r="L28" s="80"/>
      <c r="M28" s="80"/>
      <c r="N28" s="82"/>
    </row>
    <row r="29" spans="1:14" ht="15.75">
      <c r="A29" s="128">
        <v>3</v>
      </c>
      <c r="B29" s="65" t="s">
        <v>105</v>
      </c>
      <c r="C29" s="63"/>
      <c r="D29" s="63"/>
      <c r="E29" s="68">
        <v>107000</v>
      </c>
      <c r="F29" s="63">
        <f>SUM(F26:F28)</f>
        <v>107000</v>
      </c>
      <c r="G29" s="63"/>
      <c r="H29" s="63"/>
      <c r="I29" s="63"/>
      <c r="J29" s="63"/>
      <c r="K29" s="63"/>
      <c r="L29" s="63"/>
      <c r="M29" s="63"/>
      <c r="N29" s="64"/>
    </row>
    <row r="30" spans="1:14" ht="15">
      <c r="A30" s="128"/>
      <c r="B30" s="6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ht="15.75">
      <c r="A31" s="128"/>
      <c r="B31" s="65" t="s">
        <v>104</v>
      </c>
      <c r="C31" s="63"/>
      <c r="D31" s="63"/>
      <c r="E31" s="68">
        <f>SUM(E29+E18)</f>
        <v>771500</v>
      </c>
      <c r="F31" s="63"/>
      <c r="G31" s="63"/>
      <c r="H31" s="63"/>
      <c r="I31" s="63"/>
      <c r="J31" s="63"/>
      <c r="K31" s="63"/>
      <c r="L31" s="63"/>
      <c r="M31" s="63"/>
      <c r="N31" s="64"/>
    </row>
    <row r="32" spans="1:14" ht="15.75">
      <c r="A32" s="128"/>
      <c r="B32" s="65" t="s">
        <v>106</v>
      </c>
      <c r="C32" s="63"/>
      <c r="D32" s="63"/>
      <c r="E32" s="68">
        <f>SUM(E31*15/100)</f>
        <v>115725</v>
      </c>
      <c r="F32" s="63"/>
      <c r="G32" s="63"/>
      <c r="H32" s="63"/>
      <c r="I32" s="63"/>
      <c r="J32" s="63"/>
      <c r="K32" s="63"/>
      <c r="L32" s="63"/>
      <c r="M32" s="63"/>
      <c r="N32" s="64"/>
    </row>
    <row r="33" spans="1:14" ht="15.75">
      <c r="A33" s="128"/>
      <c r="B33" s="76" t="s">
        <v>107</v>
      </c>
      <c r="C33" s="63"/>
      <c r="D33" s="63"/>
      <c r="E33" s="68">
        <f>SUM(E32+E31)</f>
        <v>887225</v>
      </c>
      <c r="F33" s="63"/>
      <c r="G33" s="63"/>
      <c r="H33" s="63"/>
      <c r="I33" s="63"/>
      <c r="J33" s="63"/>
      <c r="K33" s="63"/>
      <c r="L33" s="63"/>
      <c r="M33" s="63"/>
      <c r="N33" s="64"/>
    </row>
    <row r="34" spans="1:14" ht="15">
      <c r="A34" s="128"/>
      <c r="B34" s="65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ht="15">
      <c r="A35" s="128"/>
      <c r="B35" s="65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4" ht="15">
      <c r="A36" s="128"/>
      <c r="B36" s="65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</row>
    <row r="37" spans="1:14" ht="15">
      <c r="A37" s="128"/>
      <c r="B37" s="65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ht="15">
      <c r="A38" s="130"/>
      <c r="B38" s="8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3"/>
    </row>
  </sheetData>
  <sheetProtection/>
  <mergeCells count="2">
    <mergeCell ref="A2:B2"/>
    <mergeCell ref="A15:D15"/>
  </mergeCells>
  <printOptions/>
  <pageMargins left="0" right="0" top="0.3937007874015748" bottom="0.3937007874015748" header="0" footer="0"/>
  <pageSetup fitToHeight="0" fitToWidth="0" horizontalDpi="600" verticalDpi="600" orientation="landscape" paperSize="9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view="pageLayout" workbookViewId="0" topLeftCell="A1">
      <selection activeCell="C5" sqref="C5"/>
    </sheetView>
  </sheetViews>
  <sheetFormatPr defaultColWidth="9.00390625" defaultRowHeight="14.25"/>
  <cols>
    <col min="1" max="1" width="19.875" style="54" customWidth="1"/>
    <col min="2" max="2" width="15.625" style="56" customWidth="1"/>
    <col min="3" max="3" width="90.00390625" style="55" customWidth="1"/>
    <col min="4" max="4" width="10.75390625" style="54" customWidth="1"/>
    <col min="5" max="5" width="9.00390625" style="54" customWidth="1"/>
    <col min="6" max="16384" width="9.00390625" style="54" customWidth="1"/>
  </cols>
  <sheetData>
    <row r="1" spans="2:4" ht="36">
      <c r="B1" s="52"/>
      <c r="C1" s="60" t="s">
        <v>112</v>
      </c>
      <c r="D1" s="54" t="s">
        <v>82</v>
      </c>
    </row>
    <row r="2" spans="2:3" ht="15.75">
      <c r="B2" s="52"/>
      <c r="C2" s="53"/>
    </row>
    <row r="3" ht="15.75">
      <c r="B3" s="52" t="s">
        <v>83</v>
      </c>
    </row>
    <row r="5" spans="2:3" ht="30">
      <c r="B5" s="56">
        <v>1</v>
      </c>
      <c r="C5" s="55" t="s">
        <v>84</v>
      </c>
    </row>
    <row r="6" spans="2:4" ht="30">
      <c r="B6" s="56">
        <v>2</v>
      </c>
      <c r="C6" s="55" t="s">
        <v>85</v>
      </c>
      <c r="D6" s="55"/>
    </row>
    <row r="7" spans="2:3" ht="15">
      <c r="B7" s="56">
        <v>3</v>
      </c>
      <c r="C7" s="54" t="s">
        <v>86</v>
      </c>
    </row>
    <row r="8" spans="2:6" ht="30">
      <c r="B8" s="56">
        <v>4</v>
      </c>
      <c r="C8" s="55" t="s">
        <v>87</v>
      </c>
      <c r="D8" s="55"/>
      <c r="E8" s="55"/>
      <c r="F8" s="55"/>
    </row>
    <row r="9" spans="4:6" ht="15">
      <c r="D9" s="55"/>
      <c r="E9" s="55"/>
      <c r="F9" s="55"/>
    </row>
    <row r="10" spans="2:3" ht="15.75">
      <c r="B10" s="52" t="s">
        <v>88</v>
      </c>
      <c r="C10" s="55" t="s">
        <v>89</v>
      </c>
    </row>
    <row r="12" ht="15.75">
      <c r="B12" s="52" t="s">
        <v>90</v>
      </c>
    </row>
    <row r="13" ht="15.75">
      <c r="B13" s="52"/>
    </row>
    <row r="14" spans="2:3" ht="15">
      <c r="B14" s="56">
        <v>1</v>
      </c>
      <c r="C14" s="55" t="s">
        <v>91</v>
      </c>
    </row>
    <row r="15" spans="2:3" ht="30">
      <c r="B15" s="56">
        <v>2</v>
      </c>
      <c r="C15" s="55" t="s">
        <v>108</v>
      </c>
    </row>
    <row r="16" spans="2:3" ht="15">
      <c r="B16" s="56">
        <v>3</v>
      </c>
      <c r="C16" s="55" t="s">
        <v>111</v>
      </c>
    </row>
    <row r="18" spans="2:3" ht="15.75">
      <c r="B18" s="96" t="s">
        <v>92</v>
      </c>
      <c r="C18" s="97"/>
    </row>
    <row r="19" spans="2:3" ht="15.75">
      <c r="B19" s="57"/>
      <c r="C19" s="58"/>
    </row>
    <row r="20" spans="2:3" ht="15">
      <c r="B20" s="56">
        <v>1</v>
      </c>
      <c r="C20" s="55" t="s">
        <v>109</v>
      </c>
    </row>
    <row r="21" spans="2:3" ht="30">
      <c r="B21" s="56">
        <v>2</v>
      </c>
      <c r="C21" s="55" t="s">
        <v>93</v>
      </c>
    </row>
    <row r="22" spans="2:3" ht="15">
      <c r="B22" s="56">
        <v>3</v>
      </c>
      <c r="C22" s="59" t="s">
        <v>110</v>
      </c>
    </row>
  </sheetData>
  <sheetProtection/>
  <mergeCells count="1">
    <mergeCell ref="B18:C1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</cols>
  <sheetData>
    <row r="1" spans="1:256" ht="78.75">
      <c r="A1" s="2" t="s">
        <v>55</v>
      </c>
      <c r="B1" s="3" t="s">
        <v>56</v>
      </c>
      <c r="C1" s="3" t="s">
        <v>57</v>
      </c>
      <c r="D1" s="3" t="s">
        <v>58</v>
      </c>
      <c r="E1" s="1" t="s">
        <v>59</v>
      </c>
      <c r="F1" s="1" t="s">
        <v>61</v>
      </c>
      <c r="G1" s="1" t="s">
        <v>62</v>
      </c>
      <c r="H1" s="1" t="s">
        <v>94</v>
      </c>
      <c r="I1" s="1" t="s">
        <v>64</v>
      </c>
      <c r="J1" s="1" t="s">
        <v>65</v>
      </c>
      <c r="K1" s="1" t="s">
        <v>66</v>
      </c>
      <c r="L1" s="1" t="s">
        <v>67</v>
      </c>
      <c r="M1" s="2" t="s">
        <v>68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" ht="14.25">
      <c r="A2" s="98"/>
      <c r="B2" s="98"/>
    </row>
    <row r="3" spans="2:13" ht="15.75">
      <c r="B3" s="5"/>
      <c r="C3" s="5"/>
      <c r="D3" s="1"/>
      <c r="E3" s="2"/>
      <c r="F3" s="2"/>
      <c r="G3" s="2"/>
      <c r="H3" s="2"/>
      <c r="I3" s="2"/>
      <c r="J3" s="2"/>
      <c r="K3" s="2"/>
      <c r="L3" s="2"/>
      <c r="M3" s="2"/>
    </row>
    <row r="4" spans="1:8" ht="15">
      <c r="A4" s="2"/>
      <c r="B4" s="2"/>
      <c r="C4" s="2"/>
      <c r="D4" s="2"/>
      <c r="F4" s="2"/>
      <c r="G4" s="2"/>
      <c r="H4" s="2"/>
    </row>
  </sheetData>
  <sheetProtection/>
  <mergeCells count="1">
    <mergeCell ref="A2:B2"/>
  </mergeCells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Suparna</dc:creator>
  <cp:keywords/>
  <dc:description/>
  <cp:lastModifiedBy>diet mysore</cp:lastModifiedBy>
  <cp:lastPrinted>2011-04-28T11:02:13Z</cp:lastPrinted>
  <dcterms:created xsi:type="dcterms:W3CDTF">2011-04-19T10:07:03Z</dcterms:created>
  <dcterms:modified xsi:type="dcterms:W3CDTF">2011-04-28T11:04:26Z</dcterms:modified>
  <cp:category/>
  <cp:version/>
  <cp:contentType/>
  <cp:contentStatus/>
  <cp:revision>120</cp:revision>
</cp:coreProperties>
</file>